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bookViews>
    <workbookView xWindow="-108" yWindow="-108" windowWidth="23256" windowHeight="12720" xr2:uid="{00000000-000D-0000-FFFF-FFFF00000000}"/>
  </bookViews>
  <sheets>
    <sheet name="Campaign sales funnel" sheetId="1" r:id="rId1"/>
    <sheet name="scratch" sheetId="3" state="hidden" r:id="rId2"/>
  </sheets>
  <definedNames>
    <definedName name="TitleRegion1..E7">'Campaign sales funnel'!$C$6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3" l="1"/>
  <c r="Y14" i="3" s="1"/>
  <c r="Y15" i="3" s="1"/>
  <c r="Y16" i="3" s="1"/>
  <c r="F16" i="3"/>
  <c r="E16" i="3" s="1"/>
  <c r="F15" i="3"/>
  <c r="E15" i="3" s="1"/>
  <c r="F14" i="3"/>
  <c r="E14" i="3" s="1"/>
  <c r="E13" i="3"/>
  <c r="V13" i="3"/>
  <c r="Q15" i="3"/>
  <c r="Q14" i="3"/>
  <c r="Q13" i="3"/>
  <c r="L16" i="3"/>
  <c r="G16" i="3"/>
  <c r="J16" i="3"/>
  <c r="L15" i="3"/>
  <c r="L14" i="3"/>
  <c r="L13" i="3"/>
  <c r="G15" i="3"/>
  <c r="G14" i="3"/>
  <c r="G13" i="3"/>
  <c r="P15" i="3" l="1"/>
  <c r="O15" i="3" s="1"/>
  <c r="K15" i="3" l="1"/>
  <c r="J15" i="3" s="1"/>
  <c r="U13" i="3"/>
  <c r="T13" i="3" s="1"/>
  <c r="P14" i="3"/>
  <c r="O14" i="3" s="1"/>
  <c r="P13" i="3"/>
  <c r="O13" i="3" s="1"/>
  <c r="K14" i="3"/>
  <c r="K13" i="3"/>
  <c r="J14" i="3" l="1"/>
  <c r="J13" i="3"/>
  <c r="AA12" i="3"/>
  <c r="AD9" i="3" l="1"/>
  <c r="K16" i="3"/>
  <c r="K17" i="3" s="1"/>
  <c r="AE12" i="3" l="1"/>
  <c r="AG12" i="3" s="1"/>
  <c r="AD13" i="3"/>
  <c r="AD12" i="3"/>
  <c r="AE13" i="3"/>
  <c r="AE14" i="3"/>
  <c r="AD15" i="3"/>
  <c r="AE15" i="3"/>
  <c r="AD14" i="3"/>
  <c r="AD16" i="3"/>
  <c r="AE16" i="3"/>
  <c r="AJ16" i="3" s="1"/>
  <c r="AE11" i="3" l="1"/>
  <c r="AJ15" i="3"/>
  <c r="AI15" i="3"/>
  <c r="AH14" i="3"/>
  <c r="AI14" i="3"/>
  <c r="AG13" i="3"/>
  <c r="AH13" i="3"/>
  <c r="C7" i="3" l="1"/>
  <c r="M11" i="3" l="1"/>
  <c r="M15" i="3" s="1"/>
  <c r="W11" i="3"/>
  <c r="W13" i="3" s="1"/>
  <c r="R11" i="3"/>
  <c r="R14" i="3" s="1"/>
  <c r="H11" i="3"/>
  <c r="H15" i="3" s="1"/>
  <c r="M17" i="3"/>
  <c r="AD11" i="3"/>
  <c r="R15" i="3" l="1"/>
  <c r="M13" i="3"/>
  <c r="R13" i="3"/>
  <c r="M16" i="3"/>
  <c r="M14" i="3"/>
  <c r="H16" i="3"/>
  <c r="H14" i="3"/>
  <c r="H13" i="3"/>
</calcChain>
</file>

<file path=xl/sharedStrings.xml><?xml version="1.0" encoding="utf-8"?>
<sst xmlns="http://schemas.openxmlformats.org/spreadsheetml/2006/main" count="51" uniqueCount="30">
  <si>
    <t>Identified</t>
  </si>
  <si>
    <t>Contacted</t>
  </si>
  <si>
    <t>Discussion</t>
  </si>
  <si>
    <t>Won</t>
  </si>
  <si>
    <t>y</t>
  </si>
  <si>
    <t>*** This sheet to remain hidden ***</t>
  </si>
  <si>
    <t>Stage</t>
  </si>
  <si>
    <t>STAGE</t>
  </si>
  <si>
    <t>PROSPECTS</t>
  </si>
  <si>
    <t>LOST</t>
  </si>
  <si>
    <t>UNQUALIFIED</t>
  </si>
  <si>
    <t>CAMPAIGN</t>
  </si>
  <si>
    <t>IDENTIFIED</t>
  </si>
  <si>
    <t>CONTACTED</t>
  </si>
  <si>
    <t>DISCUSSION</t>
  </si>
  <si>
    <t>WON</t>
  </si>
  <si>
    <t>Percentages Series &amp; Labels</t>
  </si>
  <si>
    <t>Average Y:</t>
  </si>
  <si>
    <t>x</t>
  </si>
  <si>
    <t>Rim</t>
  </si>
  <si>
    <t>Won Dot</t>
  </si>
  <si>
    <t>Stage Totals &amp; Labels</t>
  </si>
  <si>
    <t>Offsets</t>
  </si>
  <si>
    <t>Label</t>
  </si>
  <si>
    <t>Lost Totals &amp; Labels</t>
  </si>
  <si>
    <t>Unqualified Total &amp; Label</t>
  </si>
  <si>
    <t>Value</t>
  </si>
  <si>
    <t>Edges</t>
  </si>
  <si>
    <t>Sales funnel chart showing sales stages and corresponding data is in this cell.</t>
  </si>
  <si>
    <t>Sales funnel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</si>
</sst>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</numFmts>
  <fonts count="16" x14ac:knownFonts="1">
    <font>
      <sz val="11"/>
      <color theme="7" tint="-0.499984740745262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39"/>
      <color theme="7" tint="-0.499984740745262"/>
      <name val="Century Gothic"/>
      <family val="2"/>
      <scheme val="minor"/>
    </font>
    <font>
      <sz val="37"/>
      <color theme="5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sz val="37"/>
      <color theme="5" tint="-0.249977111117893"/>
      <name val="Century Gothic"/>
      <family val="1"/>
      <scheme val="minor"/>
    </font>
    <font>
      <sz val="12"/>
      <color theme="7" tint="-0.499984740745262"/>
      <name val="Century Gothic"/>
      <family val="1"/>
      <scheme val="minor"/>
    </font>
    <font>
      <b/>
      <sz val="12"/>
      <color theme="0"/>
      <name val="Century Gothic"/>
      <family val="1"/>
      <scheme val="minor"/>
    </font>
    <font>
      <sz val="28"/>
      <color theme="6" tint="-0.249977111117893"/>
      <name val="Century Gothic"/>
      <family val="1"/>
      <scheme val="minor"/>
    </font>
    <font>
      <sz val="48"/>
      <color theme="5" tint="-0.499984740745262"/>
      <name val="Century Gothic"/>
      <family val="1"/>
      <scheme val="major"/>
    </font>
    <font>
      <b/>
      <sz val="12"/>
      <color theme="5" tint="-0.499984740745262"/>
      <name val="Century Gothic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lightUp">
        <fgColor theme="5"/>
      </patternFill>
    </fill>
    <fill>
      <patternFill patternType="lightUp">
        <fgColor theme="6"/>
      </patternFill>
    </fill>
    <fill>
      <patternFill patternType="lightUp">
        <fgColor theme="7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/>
        <bgColor indexed="64"/>
      </patternFill>
    </fill>
    <fill>
      <patternFill patternType="darkUp">
        <fgColor theme="6"/>
      </patternFill>
    </fill>
    <fill>
      <patternFill patternType="solid">
        <fgColor theme="8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8" tint="-0.749961851863155"/>
        <bgColor indexed="64"/>
      </patternFill>
    </fill>
    <fill>
      <patternFill patternType="solid">
        <fgColor theme="5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8" tint="-9.9948118533890809E-2"/>
      </top>
      <bottom style="thick">
        <color theme="8" tint="-9.9948118533890809E-2"/>
      </bottom>
      <diagonal/>
    </border>
    <border>
      <left/>
      <right/>
      <top style="thick">
        <color theme="8" tint="-9.9948118533890809E-2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18">
    <xf numFmtId="0" fontId="0" fillId="0" borderId="0"/>
    <xf numFmtId="0" fontId="3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/>
    <xf numFmtId="0" fontId="7" fillId="0" borderId="0" applyNumberFormat="0" applyFill="0" applyBorder="0" applyProtection="0">
      <alignment vertical="top"/>
    </xf>
    <xf numFmtId="0" fontId="8" fillId="3" borderId="1"/>
    <xf numFmtId="0" fontId="5" fillId="4" borderId="0" applyNumberFormat="0" applyFon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2" fillId="9" borderId="0" applyNumberFormat="0" applyFont="0" applyBorder="0" applyAlignment="0" applyProtection="0"/>
    <xf numFmtId="0" fontId="2" fillId="11" borderId="0" applyNumberFormat="0" applyFont="0" applyBorder="0" applyAlignment="0" applyProtection="0"/>
    <xf numFmtId="0" fontId="2" fillId="10" borderId="0" applyNumberFormat="0" applyFont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12" borderId="0" xfId="0" applyFill="1" applyAlignment="1">
      <alignment horizontal="centerContinuous"/>
    </xf>
    <xf numFmtId="0" fontId="0" fillId="2" borderId="0" xfId="0" applyFill="1" applyAlignment="1">
      <alignment horizontal="center"/>
    </xf>
    <xf numFmtId="164" fontId="1" fillId="0" borderId="0" xfId="0" applyNumberFormat="1" applyFont="1"/>
    <xf numFmtId="0" fontId="0" fillId="13" borderId="0" xfId="0" applyFill="1"/>
    <xf numFmtId="0" fontId="6" fillId="13" borderId="0" xfId="2" applyFill="1"/>
    <xf numFmtId="164" fontId="1" fillId="13" borderId="0" xfId="0" applyNumberFormat="1" applyFont="1" applyFill="1"/>
    <xf numFmtId="0" fontId="7" fillId="13" borderId="0" xfId="3" applyFill="1" applyBorder="1">
      <alignment vertical="top"/>
    </xf>
    <xf numFmtId="0" fontId="8" fillId="13" borderId="0" xfId="0" applyFont="1" applyFill="1"/>
    <xf numFmtId="0" fontId="10" fillId="13" borderId="0" xfId="3" applyFont="1" applyFill="1" applyBorder="1" applyAlignment="1"/>
    <xf numFmtId="0" fontId="11" fillId="13" borderId="3" xfId="0" applyFont="1" applyFill="1" applyBorder="1" applyAlignment="1">
      <alignment horizontal="left" vertical="center" indent="1"/>
    </xf>
    <xf numFmtId="0" fontId="11" fillId="13" borderId="4" xfId="5" applyFont="1" applyFill="1" applyBorder="1" applyAlignment="1">
      <alignment horizontal="left" vertical="center" indent="1"/>
    </xf>
    <xf numFmtId="0" fontId="11" fillId="9" borderId="4" xfId="1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left" vertical="center" indent="1"/>
    </xf>
    <xf numFmtId="0" fontId="12" fillId="16" borderId="4" xfId="1" applyFont="1" applyFill="1" applyBorder="1" applyAlignment="1">
      <alignment horizontal="center" vertical="center"/>
    </xf>
    <xf numFmtId="0" fontId="11" fillId="14" borderId="4" xfId="1" applyFont="1" applyFill="1" applyBorder="1" applyAlignment="1">
      <alignment horizontal="center" vertical="center"/>
    </xf>
    <xf numFmtId="0" fontId="11" fillId="11" borderId="4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17" borderId="4" xfId="1" applyFont="1" applyFill="1" applyBorder="1" applyAlignment="1">
      <alignment horizontal="center" vertical="center"/>
    </xf>
    <xf numFmtId="0" fontId="12" fillId="18" borderId="4" xfId="1" applyFont="1" applyFill="1" applyBorder="1" applyAlignment="1">
      <alignment horizontal="center" vertical="center"/>
    </xf>
    <xf numFmtId="0" fontId="13" fillId="13" borderId="0" xfId="3" applyFont="1" applyFill="1" applyBorder="1" applyAlignment="1">
      <alignment horizontal="left" vertical="top" indent="1"/>
    </xf>
    <xf numFmtId="0" fontId="14" fillId="13" borderId="0" xfId="2" applyFont="1" applyFill="1" applyAlignment="1">
      <alignment horizontal="left"/>
    </xf>
    <xf numFmtId="0" fontId="15" fillId="15" borderId="2" xfId="4" applyFont="1" applyFill="1" applyBorder="1" applyAlignment="1">
      <alignment horizontal="left" vertical="center" indent="1"/>
    </xf>
    <xf numFmtId="0" fontId="15" fillId="15" borderId="2" xfId="1" applyFont="1" applyFill="1" applyBorder="1" applyAlignment="1">
      <alignment horizontal="center" vertical="center"/>
    </xf>
  </cellXfs>
  <cellStyles count="18">
    <cellStyle name="Center" xfId="1" xr:uid="{00000000-0005-0000-0000-000000000000}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Heading 1" xfId="2" builtinId="16" customBuiltin="1"/>
    <cellStyle name="Heading 2" xfId="3" builtinId="17" customBuiltin="1"/>
    <cellStyle name="Input Contacted" xfId="7" xr:uid="{00000000-0005-0000-0000-000007000000}"/>
    <cellStyle name="Input Discussion" xfId="8" xr:uid="{00000000-0005-0000-0000-000008000000}"/>
    <cellStyle name="Input Header" xfId="4" xr:uid="{00000000-0005-0000-0000-000009000000}"/>
    <cellStyle name="Input Identified" xfId="6" xr:uid="{00000000-0005-0000-0000-00000A000000}"/>
    <cellStyle name="Input Won" xfId="9" xr:uid="{00000000-0005-0000-0000-00000B000000}"/>
    <cellStyle name="No Input Contacted" xfId="10" xr:uid="{00000000-0005-0000-0000-00000C000000}"/>
    <cellStyle name="No Input Discussion" xfId="12" xr:uid="{00000000-0005-0000-0000-00000D000000}"/>
    <cellStyle name="No Input Won" xfId="11" xr:uid="{00000000-0005-0000-0000-00000E000000}"/>
    <cellStyle name="Normal" xfId="0" builtinId="0" customBuiltin="1"/>
    <cellStyle name="Percent" xfId="17" builtinId="5" customBuiltin="1"/>
    <cellStyle name="Zebra" xfId="5" xr:uid="{00000000-0005-0000-0000-000011000000}"/>
  </cellStyles>
  <dxfs count="0"/>
  <tableStyles count="0" defaultTableStyle="TableStyleMedium2" defaultPivotStyle="PivotStyleDark1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319931995042454"/>
        </c:manualLayout>
      </c:layout>
      <c:areaChart>
        <c:grouping val="standard"/>
        <c:varyColors val="0"/>
        <c:ser>
          <c:idx val="5"/>
          <c:order val="0"/>
          <c:spPr>
            <a:solidFill>
              <a:schemeClr val="accent5">
                <a:lumMod val="25000"/>
              </a:schemeClr>
            </a:solidFill>
            <a:ln>
              <a:noFill/>
            </a:ln>
          </c:spPr>
          <c:val>
            <c:numRef>
              <c:f>scratch!$AJ$11:$AJ$16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233</c:v>
                </c:pt>
                <c:pt idx="5">
                  <c:v>190.5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A-4901-9A1A-9543EB491AA4}"/>
            </c:ext>
          </c:extLst>
        </c:ser>
        <c:ser>
          <c:idx val="4"/>
          <c:order val="1"/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val>
            <c:numRef>
              <c:f>scratch!$AI$11:$AI$16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258</c:v>
                </c:pt>
                <c:pt idx="4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A-4901-9A1A-9543EB491AA4}"/>
            </c:ext>
          </c:extLst>
        </c:ser>
        <c:ser>
          <c:idx val="3"/>
          <c:order val="2"/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val>
            <c:numRef>
              <c:f>scratch!$AH$11:$AH$16</c:f>
              <c:numCache>
                <c:formatCode>General</c:formatCode>
                <c:ptCount val="6"/>
                <c:pt idx="1">
                  <c:v>0</c:v>
                </c:pt>
                <c:pt idx="2">
                  <c:v>308</c:v>
                </c:pt>
                <c:pt idx="3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A-4901-9A1A-9543EB491AA4}"/>
            </c:ext>
          </c:extLst>
        </c:ser>
        <c:ser>
          <c:idx val="2"/>
          <c:order val="3"/>
          <c:spPr>
            <a:solidFill>
              <a:schemeClr val="accent1"/>
            </a:solidFill>
            <a:ln w="19050" cap="rnd">
              <a:noFill/>
              <a:round/>
            </a:ln>
            <a:effectLst/>
          </c:spPr>
          <c:val>
            <c:numRef>
              <c:f>scratch!$AG$11:$AG$17</c:f>
              <c:numCache>
                <c:formatCode>General</c:formatCode>
                <c:ptCount val="7"/>
                <c:pt idx="1">
                  <c:v>308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FA-4901-9A1A-9543EB491AA4}"/>
            </c:ext>
          </c:extLst>
        </c:ser>
        <c:ser>
          <c:idx val="0"/>
          <c:order val="4"/>
          <c:spPr>
            <a:solidFill>
              <a:schemeClr val="accent5"/>
            </a:solidFill>
            <a:ln w="0" cap="rnd">
              <a:solidFill>
                <a:schemeClr val="bg1"/>
              </a:solidFill>
              <a:round/>
            </a:ln>
            <a:effectLst/>
          </c:spPr>
          <c:val>
            <c:numRef>
              <c:f>scratch!$AD$11:$AD$16</c:f>
              <c:numCache>
                <c:formatCode>General</c:formatCode>
                <c:ptCount val="6"/>
                <c:pt idx="0">
                  <c:v>50</c:v>
                </c:pt>
                <c:pt idx="1">
                  <c:v>58</c:v>
                </c:pt>
                <c:pt idx="2">
                  <c:v>58</c:v>
                </c:pt>
                <c:pt idx="3">
                  <c:v>108</c:v>
                </c:pt>
                <c:pt idx="4">
                  <c:v>133</c:v>
                </c:pt>
                <c:pt idx="5">
                  <c:v>175.5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A-4901-9A1A-9543EB49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66384"/>
        <c:axId val="510966776"/>
      </c:areaChart>
      <c:scatterChart>
        <c:scatterStyle val="lineMarker"/>
        <c:varyColors val="0"/>
        <c:ser>
          <c:idx val="1"/>
          <c:order val="5"/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scratch!$Y$11:$Y$16</c:f>
              <c:numCache>
                <c:formatCode>General</c:formatCode>
                <c:ptCount val="6"/>
                <c:pt idx="0">
                  <c:v>1.8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scratch!$AD$11:$AD$16</c:f>
              <c:numCache>
                <c:formatCode>General</c:formatCode>
                <c:ptCount val="6"/>
                <c:pt idx="0">
                  <c:v>50</c:v>
                </c:pt>
                <c:pt idx="1">
                  <c:v>58</c:v>
                </c:pt>
                <c:pt idx="2">
                  <c:v>58</c:v>
                </c:pt>
                <c:pt idx="3">
                  <c:v>108</c:v>
                </c:pt>
                <c:pt idx="4">
                  <c:v>133</c:v>
                </c:pt>
                <c:pt idx="5">
                  <c:v>175.5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FA-4901-9A1A-9543EB491AA4}"/>
            </c:ext>
          </c:extLst>
        </c:ser>
        <c:ser>
          <c:idx val="6"/>
          <c:order val="6"/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scratch!$Y$11:$Y$16</c:f>
              <c:numCache>
                <c:formatCode>General</c:formatCode>
                <c:ptCount val="6"/>
                <c:pt idx="0">
                  <c:v>1.8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scratch!$AE$11:$AE$16</c:f>
              <c:numCache>
                <c:formatCode>General</c:formatCode>
                <c:ptCount val="6"/>
                <c:pt idx="0">
                  <c:v>316</c:v>
                </c:pt>
                <c:pt idx="1">
                  <c:v>308</c:v>
                </c:pt>
                <c:pt idx="2">
                  <c:v>308</c:v>
                </c:pt>
                <c:pt idx="3">
                  <c:v>258</c:v>
                </c:pt>
                <c:pt idx="4">
                  <c:v>233</c:v>
                </c:pt>
                <c:pt idx="5">
                  <c:v>190.5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FA-4901-9A1A-9543EB491AA4}"/>
            </c:ext>
          </c:extLst>
        </c:ser>
        <c:ser>
          <c:idx val="8"/>
          <c:order val="7"/>
          <c:tx>
            <c:v>Lost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1B8C8ED1-A1D8-47FA-966B-8239FCCD0A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D731B2-F862-4B7C-B38C-D815688CC5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DFA-4901-9A1A-9543EB491A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198119F-A4FF-48A4-B332-BBE7D8832F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scratch!$Q$13:$Q$15</c:f>
              <c:numCache>
                <c:formatCode>General</c:formatCode>
                <c:ptCount val="3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</c:numCache>
            </c:numRef>
          </c:xVal>
          <c:yVal>
            <c:numRef>
              <c:f>scratch!$R$13:$R$15</c:f>
              <c:numCache>
                <c:formatCode>General</c:formatCode>
                <c:ptCount val="3"/>
                <c:pt idx="0">
                  <c:v>147.864</c:v>
                </c:pt>
                <c:pt idx="1">
                  <c:v>147.864</c:v>
                </c:pt>
                <c:pt idx="2">
                  <c:v>147.864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scratch!$O$13:$O$15</c15:f>
                <c15:dlblRangeCache>
                  <c:ptCount val="3"/>
                  <c:pt idx="0">
                    <c:v>LOST 20</c:v>
                  </c:pt>
                  <c:pt idx="1">
                    <c:v>LOST 15</c:v>
                  </c:pt>
                  <c:pt idx="2">
                    <c:v>LOST 35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DFA-4901-9A1A-9543EB491AA4}"/>
            </c:ext>
          </c:extLst>
        </c:ser>
        <c:ser>
          <c:idx val="9"/>
          <c:order val="8"/>
          <c:tx>
            <c:v>Uqualified</c:v>
          </c:tx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8C636A7-62D1-4AA1-8BA0-DCB21FEAEA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scratch!$V$13</c:f>
              <c:numCache>
                <c:formatCode>General</c:formatCode>
                <c:ptCount val="1"/>
                <c:pt idx="0">
                  <c:v>2.4500000000000002</c:v>
                </c:pt>
              </c:numCache>
            </c:numRef>
          </c:xVal>
          <c:yVal>
            <c:numRef>
              <c:f>scratch!$W$13</c:f>
              <c:numCache>
                <c:formatCode>General</c:formatCode>
                <c:ptCount val="1"/>
                <c:pt idx="0">
                  <c:v>135.96899999999999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scratch!$T$13</c15:f>
                <c15:dlblRangeCache>
                  <c:ptCount val="1"/>
                  <c:pt idx="0">
                    <c:v>UNQUALIFIED 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8DFA-4901-9A1A-9543EB491AA4}"/>
            </c:ext>
          </c:extLst>
        </c:ser>
        <c:ser>
          <c:idx val="10"/>
          <c:order val="9"/>
          <c:tx>
            <c:v>Won Dot</c:v>
          </c:tx>
          <c:spPr>
            <a:ln>
              <a:noFill/>
            </a:ln>
          </c:spPr>
          <c:marker>
            <c:symbol val="circle"/>
            <c:size val="62"/>
            <c:spPr>
              <a:solidFill>
                <a:schemeClr val="accent5"/>
              </a:solidFill>
              <a:ln>
                <a:noFill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6D79C71-9FB6-4F52-B622-B0B3F6392B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scratch!$L$17</c:f>
              <c:numCache>
                <c:formatCode>General</c:formatCode>
                <c:ptCount val="1"/>
                <c:pt idx="0">
                  <c:v>6.44</c:v>
                </c:pt>
              </c:numCache>
            </c:numRef>
          </c:xVal>
          <c:yVal>
            <c:numRef>
              <c:f>scratch!$M$17</c:f>
              <c:numCache>
                <c:formatCode>General</c:formatCode>
                <c:ptCount val="1"/>
                <c:pt idx="0">
                  <c:v>183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scratch!$K$17</c15:f>
                <c15:dlblRangeCache>
                  <c:ptCount val="1"/>
                  <c:pt idx="0">
                    <c:v>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DFA-4901-9A1A-9543EB491AA4}"/>
            </c:ext>
          </c:extLst>
        </c:ser>
        <c:ser>
          <c:idx val="11"/>
          <c:order val="10"/>
          <c:tx>
            <c:v>Percentages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D20AE5D2-26B6-4DB4-9CCF-606264B160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B0EF2D-EE23-46D1-8193-70CAB026D2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DFA-4901-9A1A-9543EB491A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AC5663-773E-4156-BF9B-7F7CBC9A52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DFA-4901-9A1A-9543EB491AA4}"/>
                </c:ext>
              </c:extLst>
            </c:dLbl>
            <c:dLbl>
              <c:idx val="3"/>
              <c:layout>
                <c:manualLayout>
                  <c:x val="-2.3860916468010307E-2"/>
                  <c:y val="-1.9542994900967777E-2"/>
                </c:manualLayout>
              </c:layout>
              <c:tx>
                <c:rich>
                  <a:bodyPr/>
                  <a:lstStyle/>
                  <a:p>
                    <a:fld id="{57037E9E-80CE-420D-9C74-04EEAC1210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scratch!$G$13:$G$16</c:f>
              <c:numCache>
                <c:formatCode>General</c:formatCode>
                <c:ptCount val="4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  <c:pt idx="3">
                  <c:v>5.3500000000000005</c:v>
                </c:pt>
              </c:numCache>
            </c:numRef>
          </c:xVal>
          <c:yVal>
            <c:numRef>
              <c:f>scratch!$H$13:$H$16</c:f>
              <c:numCache>
                <c:formatCode>General</c:formatCode>
                <c:ptCount val="4"/>
                <c:pt idx="0">
                  <c:v>190.0455</c:v>
                </c:pt>
                <c:pt idx="1">
                  <c:v>190.0455</c:v>
                </c:pt>
                <c:pt idx="2">
                  <c:v>190.0455</c:v>
                </c:pt>
                <c:pt idx="3">
                  <c:v>190.0455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scratch!$E$13:$E$16</c15:f>
                <c15:dlblRangeCache>
                  <c:ptCount val="4"/>
                  <c:pt idx="0">
                    <c:v>100%</c:v>
                  </c:pt>
                  <c:pt idx="1">
                    <c:v>60%</c:v>
                  </c:pt>
                  <c:pt idx="2">
                    <c:v>40%</c:v>
                  </c:pt>
                  <c:pt idx="3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DFA-4901-9A1A-9543EB491AA4}"/>
            </c:ext>
          </c:extLst>
        </c:ser>
        <c:ser>
          <c:idx val="7"/>
          <c:order val="11"/>
          <c:tx>
            <c:v>Stage Totals 2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3A610B7C-F39E-4125-AF7F-FD10A6CABD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BA8B3E-FDC9-41D7-BCFB-13CCEA5FB3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DFA-4901-9A1A-9543EB491A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9D5447-1A9A-4A66-A3E5-34402655C1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DFA-4901-9A1A-9543EB491A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6F95F0-5E7E-49CD-85A7-F337087540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scratch!$L$13:$L$16</c:f>
              <c:numCache>
                <c:formatCode>General</c:formatCode>
                <c:ptCount val="4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  <c:pt idx="3">
                  <c:v>5.3500000000000005</c:v>
                </c:pt>
              </c:numCache>
            </c:numRef>
          </c:xVal>
          <c:yVal>
            <c:numRef>
              <c:f>scratch!$M$13:$M$16</c:f>
              <c:numCache>
                <c:formatCode>General</c:formatCode>
                <c:ptCount val="4"/>
                <c:pt idx="0">
                  <c:v>175.9545</c:v>
                </c:pt>
                <c:pt idx="1">
                  <c:v>175.9545</c:v>
                </c:pt>
                <c:pt idx="2">
                  <c:v>175.9545</c:v>
                </c:pt>
                <c:pt idx="3">
                  <c:v>175.9545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scratch!$J$13:$J$16</c15:f>
                <c15:dlblRangeCache>
                  <c:ptCount val="4"/>
                  <c:pt idx="0">
                    <c:v>IDENTIFIED 250</c:v>
                  </c:pt>
                  <c:pt idx="1">
                    <c:v>CONTACTED 150</c:v>
                  </c:pt>
                  <c:pt idx="2">
                    <c:v>DISCUSSION 100</c:v>
                  </c:pt>
                  <c:pt idx="3">
                    <c:v>WON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8DFA-4901-9A1A-9543EB49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66384"/>
        <c:axId val="510966776"/>
      </c:scatterChart>
      <c:catAx>
        <c:axId val="5109663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10966776"/>
        <c:crosses val="autoZero"/>
        <c:auto val="1"/>
        <c:lblAlgn val="ctr"/>
        <c:lblOffset val="100"/>
        <c:noMultiLvlLbl val="1"/>
      </c:catAx>
      <c:valAx>
        <c:axId val="51096677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096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1.xml.rels>&#65279;<?xml version="1.0" encoding="utf-8"?><Relationships xmlns="http://schemas.openxmlformats.org/package/2006/relationships"><Relationship Type="http://schemas.openxmlformats.org/officeDocument/2006/relationships/chart" Target="/xl/charts/chart11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203201</xdr:colOff>
      <xdr:row>3</xdr:row>
      <xdr:rowOff>31750</xdr:rowOff>
    </xdr:from>
    <xdr:to>
      <xdr:col>8</xdr:col>
      <xdr:colOff>31751</xdr:colOff>
      <xdr:row>5</xdr:row>
      <xdr:rowOff>0</xdr:rowOff>
    </xdr:to>
    <xdr:graphicFrame macro="">
      <xdr:nvGraphicFramePr>
        <xdr:cNvPr id="3" name="Sales Funnel" descr="Sales funnel chart showing sales stages and corresponding da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1.xml><?xml version="1.0" encoding="utf-8"?>
<a:theme xmlns:a="http://schemas.openxmlformats.org/drawingml/2006/main" name="Office Theme">
  <a:themeElements>
    <a:clrScheme name="TM03845283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715FF0"/>
      </a:accent1>
      <a:accent2>
        <a:srgbClr val="2B9EA1"/>
      </a:accent2>
      <a:accent3>
        <a:srgbClr val="E97943"/>
      </a:accent3>
      <a:accent4>
        <a:srgbClr val="012C38"/>
      </a:accent4>
      <a:accent5>
        <a:srgbClr val="D5E3D5"/>
      </a:accent5>
      <a:accent6>
        <a:srgbClr val="F3F3F3"/>
      </a:accent6>
      <a:hlink>
        <a:srgbClr val="61A8DC"/>
      </a:hlink>
      <a:folHlink>
        <a:srgbClr val="954F72"/>
      </a:folHlink>
    </a:clrScheme>
    <a:fontScheme name="20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21.bin" Id="rId1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Q16"/>
  <sheetViews>
    <sheetView showGridLines="0" tabSelected="1" zoomScaleNormal="100" workbookViewId="0"/>
  </sheetViews>
  <sheetFormatPr defaultColWidth="8.796875" defaultRowHeight="18.75" customHeight="1" x14ac:dyDescent="0.25"/>
  <cols>
    <col min="1" max="2" width="2.796875" customWidth="1"/>
    <col min="3" max="6" width="40.796875" customWidth="1"/>
    <col min="7" max="8" width="2.796875" customWidth="1"/>
  </cols>
  <sheetData>
    <row r="1" spans="2:17" ht="18" customHeight="1" x14ac:dyDescent="0.25"/>
    <row r="2" spans="2:17" ht="90" customHeight="1" x14ac:dyDescent="0.95">
      <c r="B2" s="6"/>
      <c r="C2" s="23" t="s">
        <v>11</v>
      </c>
      <c r="D2" s="6"/>
      <c r="E2" s="7"/>
      <c r="F2" s="7"/>
      <c r="G2" s="8" t="s">
        <v>28</v>
      </c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 ht="40.049999999999997" customHeight="1" x14ac:dyDescent="0.85">
      <c r="B3" s="6"/>
      <c r="C3" s="22" t="s">
        <v>29</v>
      </c>
      <c r="D3" s="11"/>
      <c r="E3" s="7"/>
      <c r="F3" s="7"/>
      <c r="G3" s="8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400.05" customHeight="1" x14ac:dyDescent="0.25">
      <c r="B4" s="6"/>
      <c r="C4" s="6"/>
      <c r="D4" s="9"/>
      <c r="E4" s="9"/>
      <c r="F4" s="9"/>
      <c r="G4" s="8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30" customHeight="1" thickBot="1" x14ac:dyDescent="0.3">
      <c r="B5" s="6"/>
      <c r="C5" s="8"/>
      <c r="D5" s="10"/>
      <c r="E5" s="10"/>
      <c r="F5" s="10"/>
      <c r="G5" s="8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30" customHeight="1" thickTop="1" thickBot="1" x14ac:dyDescent="0.3">
      <c r="B6" s="6"/>
      <c r="C6" s="24" t="s">
        <v>7</v>
      </c>
      <c r="D6" s="25" t="s">
        <v>8</v>
      </c>
      <c r="E6" s="25" t="s">
        <v>9</v>
      </c>
      <c r="F6" s="25" t="s">
        <v>10</v>
      </c>
      <c r="G6" s="8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ht="30" customHeight="1" thickTop="1" x14ac:dyDescent="0.25">
      <c r="B7" s="6"/>
      <c r="C7" s="12" t="s">
        <v>0</v>
      </c>
      <c r="D7" s="19">
        <v>250</v>
      </c>
      <c r="E7" s="19">
        <v>20</v>
      </c>
      <c r="F7" s="19">
        <v>9</v>
      </c>
      <c r="G7" s="8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ht="30" customHeight="1" x14ac:dyDescent="0.25">
      <c r="B8" s="6"/>
      <c r="C8" s="13" t="s">
        <v>1</v>
      </c>
      <c r="D8" s="21">
        <v>150</v>
      </c>
      <c r="E8" s="21">
        <v>15</v>
      </c>
      <c r="F8" s="14"/>
      <c r="G8" s="8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ht="30" customHeight="1" x14ac:dyDescent="0.25">
      <c r="B9" s="6"/>
      <c r="C9" s="15" t="s">
        <v>2</v>
      </c>
      <c r="D9" s="16">
        <v>100</v>
      </c>
      <c r="E9" s="16">
        <v>35</v>
      </c>
      <c r="F9" s="17"/>
      <c r="G9" s="8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ht="30" customHeight="1" x14ac:dyDescent="0.25">
      <c r="B10" s="6"/>
      <c r="C10" s="13" t="s">
        <v>3</v>
      </c>
      <c r="D10" s="20">
        <v>15</v>
      </c>
      <c r="E10" s="18"/>
      <c r="F10" s="18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30" customHeight="1" x14ac:dyDescent="0.25">
      <c r="B11" s="6"/>
      <c r="C11" s="6"/>
      <c r="D11" s="6"/>
      <c r="E11" s="6"/>
      <c r="F11" s="6"/>
      <c r="G11" s="6"/>
    </row>
    <row r="12" spans="2:17" ht="30" customHeight="1" x14ac:dyDescent="0.25"/>
    <row r="13" spans="2:17" ht="30" customHeight="1" x14ac:dyDescent="0.25"/>
    <row r="14" spans="2:17" ht="30" customHeight="1" x14ac:dyDescent="0.25"/>
    <row r="15" spans="2:17" ht="30" customHeight="1" x14ac:dyDescent="0.25"/>
    <row r="16" spans="2:17" ht="30" customHeight="1" x14ac:dyDescent="0.25"/>
  </sheetData>
  <dataValidations count="1">
    <dataValidation allowBlank="1" showInputMessage="1" showErrorMessage="1" prompt="TIP: Enter your figures in this table to update the sales funnel chart." sqref="C6" xr:uid="{EF55A3C3-BECB-4D7F-8D84-CB3C8C6E6BCA}"/>
  </dataValidations>
  <printOptions horizontalCentered="1" verticalCentered="1"/>
  <pageMargins left="0.45" right="0.45" top="0.75" bottom="0.75" header="0.3" footer="0.3"/>
  <pageSetup scale="73" fitToHeight="0" orientation="landscape" r:id="rId1"/>
  <headerFooter differentFirst="1">
    <oddFooter>Page &amp;P of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7"/>
  <sheetViews>
    <sheetView workbookViewId="0">
      <selection activeCell="A2" sqref="A2"/>
    </sheetView>
  </sheetViews>
  <sheetFormatPr defaultColWidth="8.796875" defaultRowHeight="13.8" x14ac:dyDescent="0.25"/>
  <cols>
    <col min="2" max="2" width="11.19921875" customWidth="1"/>
    <col min="5" max="5" width="17.69921875" customWidth="1"/>
    <col min="6" max="6" width="9" customWidth="1"/>
    <col min="9" max="9" width="6.19921875" customWidth="1"/>
    <col min="10" max="10" width="17.69921875" customWidth="1"/>
    <col min="11" max="11" width="9" customWidth="1"/>
    <col min="12" max="13" width="9.19921875" customWidth="1"/>
    <col min="14" max="14" width="6.19921875" customWidth="1"/>
    <col min="15" max="15" width="17.69921875" customWidth="1"/>
    <col min="16" max="16" width="9.19921875" customWidth="1"/>
    <col min="17" max="17" width="9" customWidth="1"/>
    <col min="19" max="19" width="6.19921875" customWidth="1"/>
    <col min="20" max="20" width="17.69921875" customWidth="1"/>
    <col min="21" max="22" width="9" customWidth="1"/>
    <col min="28" max="28" width="10.19921875" customWidth="1"/>
    <col min="29" max="29" width="16.296875" customWidth="1"/>
  </cols>
  <sheetData>
    <row r="1" spans="1:36" x14ac:dyDescent="0.25">
      <c r="A1" t="s">
        <v>5</v>
      </c>
    </row>
    <row r="7" spans="1:36" x14ac:dyDescent="0.25">
      <c r="B7" t="s">
        <v>17</v>
      </c>
      <c r="C7">
        <f>AVERAGE(AD13:AE13)</f>
        <v>183</v>
      </c>
    </row>
    <row r="9" spans="1:36" x14ac:dyDescent="0.25">
      <c r="AD9">
        <f>AA12/2+8+50</f>
        <v>183</v>
      </c>
    </row>
    <row r="10" spans="1:36" x14ac:dyDescent="0.25">
      <c r="E10" s="3" t="s">
        <v>16</v>
      </c>
      <c r="F10" s="3"/>
      <c r="G10" s="3"/>
      <c r="H10" s="3"/>
      <c r="J10" s="3" t="s">
        <v>21</v>
      </c>
      <c r="K10" s="3"/>
      <c r="L10" s="3"/>
      <c r="M10" s="3"/>
      <c r="O10" s="3" t="s">
        <v>24</v>
      </c>
      <c r="P10" s="3"/>
      <c r="Q10" s="3"/>
      <c r="R10" s="3"/>
      <c r="T10" s="3" t="s">
        <v>25</v>
      </c>
      <c r="U10" s="3"/>
      <c r="V10" s="3"/>
      <c r="W10" s="3"/>
      <c r="Y10" s="3" t="s">
        <v>27</v>
      </c>
    </row>
    <row r="11" spans="1:36" x14ac:dyDescent="0.25">
      <c r="B11" t="s">
        <v>6</v>
      </c>
      <c r="C11" s="1" t="s">
        <v>18</v>
      </c>
      <c r="E11" t="s">
        <v>22</v>
      </c>
      <c r="G11" s="1">
        <v>0.45</v>
      </c>
      <c r="H11" s="1">
        <f>3.85%*C7</f>
        <v>7.0454999999999997</v>
      </c>
      <c r="J11" t="s">
        <v>22</v>
      </c>
      <c r="L11" s="1">
        <v>0.45</v>
      </c>
      <c r="M11" s="1">
        <f>-3.85%*C7</f>
        <v>-7.0454999999999997</v>
      </c>
      <c r="O11" t="s">
        <v>22</v>
      </c>
      <c r="Q11" s="1">
        <v>0.45</v>
      </c>
      <c r="R11" s="1">
        <f>-19.2%*C7</f>
        <v>-35.136000000000003</v>
      </c>
      <c r="T11" t="s">
        <v>22</v>
      </c>
      <c r="V11" s="1">
        <v>0.45</v>
      </c>
      <c r="W11" s="1">
        <f>-25.7%*C7</f>
        <v>-47.030999999999999</v>
      </c>
      <c r="Y11">
        <v>1.8</v>
      </c>
      <c r="AD11">
        <f>AD12-8</f>
        <v>50</v>
      </c>
      <c r="AE11">
        <f>AE12+8</f>
        <v>316</v>
      </c>
    </row>
    <row r="12" spans="1:36" x14ac:dyDescent="0.25">
      <c r="B12" t="s">
        <v>19</v>
      </c>
      <c r="E12" s="1" t="s">
        <v>23</v>
      </c>
      <c r="F12" s="1" t="s">
        <v>26</v>
      </c>
      <c r="G12" s="1" t="s">
        <v>18</v>
      </c>
      <c r="H12" s="1" t="s">
        <v>4</v>
      </c>
      <c r="J12" s="1" t="s">
        <v>23</v>
      </c>
      <c r="K12" s="1" t="s">
        <v>26</v>
      </c>
      <c r="L12" s="1" t="s">
        <v>18</v>
      </c>
      <c r="M12" s="1" t="s">
        <v>4</v>
      </c>
      <c r="O12" s="1" t="s">
        <v>23</v>
      </c>
      <c r="P12" s="1" t="s">
        <v>26</v>
      </c>
      <c r="Q12" s="1" t="s">
        <v>18</v>
      </c>
      <c r="R12" s="1" t="s">
        <v>4</v>
      </c>
      <c r="T12" s="1" t="s">
        <v>23</v>
      </c>
      <c r="U12" s="1" t="s">
        <v>26</v>
      </c>
      <c r="V12" s="1" t="s">
        <v>18</v>
      </c>
      <c r="W12" s="1" t="s">
        <v>4</v>
      </c>
      <c r="Y12">
        <v>2</v>
      </c>
      <c r="AA12">
        <f>K13</f>
        <v>250</v>
      </c>
      <c r="AB12" t="s">
        <v>0</v>
      </c>
      <c r="AD12">
        <f>-AA12/2+$AD$9</f>
        <v>58</v>
      </c>
      <c r="AE12">
        <f>AA12/2+$AD$9</f>
        <v>308</v>
      </c>
      <c r="AG12">
        <f>AE12</f>
        <v>308</v>
      </c>
      <c r="AH12">
        <v>0</v>
      </c>
      <c r="AI12">
        <v>0</v>
      </c>
      <c r="AJ12">
        <v>0</v>
      </c>
    </row>
    <row r="13" spans="1:36" x14ac:dyDescent="0.25">
      <c r="B13" t="s">
        <v>0</v>
      </c>
      <c r="C13">
        <v>2</v>
      </c>
      <c r="E13" s="2">
        <f>F13</f>
        <v>1</v>
      </c>
      <c r="F13" s="2">
        <v>1</v>
      </c>
      <c r="G13" s="1">
        <f>$C13+G$11</f>
        <v>2.4500000000000002</v>
      </c>
      <c r="H13" s="1">
        <f>$C$7+$H$11</f>
        <v>190.0455</v>
      </c>
      <c r="J13" s="1" t="str">
        <f>UPPER(B13)&amp;" "&amp;K13</f>
        <v>IDENTIFIED 250</v>
      </c>
      <c r="K13" s="4">
        <f>'Campaign sales funnel'!D7</f>
        <v>250</v>
      </c>
      <c r="L13" s="1">
        <f>$C13+L$11</f>
        <v>2.4500000000000002</v>
      </c>
      <c r="M13" s="1">
        <f>$C$7+$M$11</f>
        <v>175.9545</v>
      </c>
      <c r="O13" s="1" t="str">
        <f>"LOST " &amp; P13</f>
        <v>LOST 20</v>
      </c>
      <c r="P13" s="4">
        <f>'Campaign sales funnel'!E7</f>
        <v>20</v>
      </c>
      <c r="Q13" s="1">
        <f>$C13+Q$11</f>
        <v>2.4500000000000002</v>
      </c>
      <c r="R13" s="1">
        <f>$C$7+$R$11</f>
        <v>147.864</v>
      </c>
      <c r="T13" s="1" t="str">
        <f>"UNQUALIFIED "&amp;U13</f>
        <v>UNQUALIFIED 9</v>
      </c>
      <c r="U13" s="4">
        <f>'Campaign sales funnel'!F7</f>
        <v>9</v>
      </c>
      <c r="V13" s="1">
        <f>$C13+V$11</f>
        <v>2.4500000000000002</v>
      </c>
      <c r="W13" s="1">
        <f>$C$7+$W$11</f>
        <v>135.96899999999999</v>
      </c>
      <c r="Y13">
        <f>Y12+1</f>
        <v>3</v>
      </c>
      <c r="AB13" t="s">
        <v>12</v>
      </c>
      <c r="AD13">
        <f>-K13/2+$AD$9</f>
        <v>58</v>
      </c>
      <c r="AE13">
        <f>K13/2+$AD$9</f>
        <v>308</v>
      </c>
      <c r="AG13">
        <f>AE13</f>
        <v>308</v>
      </c>
      <c r="AH13">
        <f>AE13</f>
        <v>308</v>
      </c>
      <c r="AI13">
        <v>0</v>
      </c>
      <c r="AJ13">
        <v>0</v>
      </c>
    </row>
    <row r="14" spans="1:36" x14ac:dyDescent="0.25">
      <c r="B14" t="s">
        <v>1</v>
      </c>
      <c r="C14">
        <v>3</v>
      </c>
      <c r="E14" s="2">
        <f>F14</f>
        <v>0.6</v>
      </c>
      <c r="F14" s="2">
        <f>'Campaign sales funnel'!D8/'Campaign sales funnel'!$D$7</f>
        <v>0.6</v>
      </c>
      <c r="G14" s="1">
        <f>$C14+G$11</f>
        <v>3.45</v>
      </c>
      <c r="H14" s="1">
        <f>$C$7+$H$11</f>
        <v>190.0455</v>
      </c>
      <c r="J14" s="1" t="str">
        <f>UPPER(B14)&amp;" "&amp;K14</f>
        <v>CONTACTED 150</v>
      </c>
      <c r="K14" s="4">
        <f>'Campaign sales funnel'!D8</f>
        <v>150</v>
      </c>
      <c r="L14" s="1">
        <f>$C14+L$11</f>
        <v>3.45</v>
      </c>
      <c r="M14" s="1">
        <f>$C$7+$M$11</f>
        <v>175.9545</v>
      </c>
      <c r="O14" s="1" t="str">
        <f>"LOST " &amp; P14</f>
        <v>LOST 15</v>
      </c>
      <c r="P14" s="4">
        <f>'Campaign sales funnel'!E8</f>
        <v>15</v>
      </c>
      <c r="Q14" s="1">
        <f>$C14+Q$11</f>
        <v>3.45</v>
      </c>
      <c r="R14" s="1">
        <f>$C$7+$R$11</f>
        <v>147.864</v>
      </c>
      <c r="T14" s="1"/>
      <c r="U14" s="1"/>
      <c r="V14" s="1"/>
      <c r="W14" s="1"/>
      <c r="Y14">
        <f>Y13+1</f>
        <v>4</v>
      </c>
      <c r="AB14" t="s">
        <v>13</v>
      </c>
      <c r="AD14">
        <f>-K14/2+$AD$9</f>
        <v>108</v>
      </c>
      <c r="AE14">
        <f>K14/2+$AD$9</f>
        <v>258</v>
      </c>
      <c r="AH14">
        <f>AE14</f>
        <v>258</v>
      </c>
      <c r="AI14">
        <f>AE14</f>
        <v>258</v>
      </c>
      <c r="AJ14">
        <v>0</v>
      </c>
    </row>
    <row r="15" spans="1:36" x14ac:dyDescent="0.25">
      <c r="B15" t="s">
        <v>2</v>
      </c>
      <c r="C15">
        <v>4</v>
      </c>
      <c r="E15" s="2">
        <f>F15</f>
        <v>0.4</v>
      </c>
      <c r="F15" s="2">
        <f>'Campaign sales funnel'!D9/'Campaign sales funnel'!$D$7</f>
        <v>0.4</v>
      </c>
      <c r="G15" s="1">
        <f>$C15+G$11</f>
        <v>4.45</v>
      </c>
      <c r="H15" s="1">
        <f>$C$7+$H$11</f>
        <v>190.0455</v>
      </c>
      <c r="J15" s="1" t="str">
        <f>UPPER(B15)&amp;" "&amp;K15</f>
        <v>DISCUSSION 100</v>
      </c>
      <c r="K15" s="4">
        <f>'Campaign sales funnel'!D9</f>
        <v>100</v>
      </c>
      <c r="L15" s="1">
        <f>$C15+L$11</f>
        <v>4.45</v>
      </c>
      <c r="M15" s="1">
        <f>$C$7+$M$11</f>
        <v>175.9545</v>
      </c>
      <c r="O15" s="1" t="str">
        <f>"LOST " &amp; P15</f>
        <v>LOST 35</v>
      </c>
      <c r="P15" s="4">
        <f>'Campaign sales funnel'!E9</f>
        <v>35</v>
      </c>
      <c r="Q15" s="1">
        <f>$C15+Q$11</f>
        <v>4.45</v>
      </c>
      <c r="R15" s="1">
        <f>$C$7+$R$11</f>
        <v>147.864</v>
      </c>
      <c r="T15" s="1"/>
      <c r="U15" s="1"/>
      <c r="V15" s="1"/>
      <c r="W15" s="1"/>
      <c r="Y15">
        <f>Y14+1</f>
        <v>5</v>
      </c>
      <c r="AB15" t="s">
        <v>14</v>
      </c>
      <c r="AD15">
        <f>-K15/2+$AD$9</f>
        <v>133</v>
      </c>
      <c r="AE15">
        <f>K15/2+$AD$9</f>
        <v>233</v>
      </c>
      <c r="AI15">
        <f>AE15</f>
        <v>233</v>
      </c>
      <c r="AJ15">
        <f>AE15</f>
        <v>233</v>
      </c>
    </row>
    <row r="16" spans="1:36" x14ac:dyDescent="0.25">
      <c r="B16" t="s">
        <v>3</v>
      </c>
      <c r="C16">
        <v>5</v>
      </c>
      <c r="E16" s="2">
        <f>F16</f>
        <v>0.06</v>
      </c>
      <c r="F16" s="2">
        <f>'Campaign sales funnel'!D10/'Campaign sales funnel'!$D$7</f>
        <v>0.06</v>
      </c>
      <c r="G16" s="1">
        <f>$C16+G$11 - 0.1</f>
        <v>5.3500000000000005</v>
      </c>
      <c r="H16" s="1">
        <f>$C$7+$H$11</f>
        <v>190.0455</v>
      </c>
      <c r="J16" s="1" t="str">
        <f>UPPER(B16)</f>
        <v>WON</v>
      </c>
      <c r="K16" s="4">
        <f>'Campaign sales funnel'!D10</f>
        <v>15</v>
      </c>
      <c r="L16" s="1">
        <f>$C16+L$11 -0.1</f>
        <v>5.3500000000000005</v>
      </c>
      <c r="M16" s="1">
        <f>$C$7+$M$11</f>
        <v>175.9545</v>
      </c>
      <c r="O16" s="1"/>
      <c r="P16" s="1"/>
      <c r="Q16" s="1"/>
      <c r="R16" s="1"/>
      <c r="T16" s="1"/>
      <c r="U16" s="1"/>
      <c r="V16" s="1"/>
      <c r="W16" s="1"/>
      <c r="Y16">
        <f>Y15+1</f>
        <v>6</v>
      </c>
      <c r="AB16" t="s">
        <v>15</v>
      </c>
      <c r="AD16">
        <f>-K16/2+$AD$9</f>
        <v>175.5</v>
      </c>
      <c r="AE16">
        <f>K16/2+$AD$9</f>
        <v>190.5</v>
      </c>
      <c r="AJ16">
        <f>AE16</f>
        <v>190.5</v>
      </c>
    </row>
    <row r="17" spans="2:13" x14ac:dyDescent="0.25">
      <c r="B17" t="s">
        <v>20</v>
      </c>
      <c r="C17">
        <v>6</v>
      </c>
      <c r="K17" s="1">
        <f>K16</f>
        <v>15</v>
      </c>
      <c r="L17" s="1">
        <v>6.44</v>
      </c>
      <c r="M17" s="1">
        <f>C7</f>
        <v>183</v>
      </c>
    </row>
  </sheetData>
  <pageMargins left="0.7" right="0.7" top="0.75" bottom="0.75" header="0.3" footer="0.3"/>
  <pageSetup orientation="portrait" verticalDpi="0" r:id="rId1"/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1BDF558D-72EC-408B-ACEA-49CEDD0F0340}"/>
</file>

<file path=customXml/itemProps21.xml><?xml version="1.0" encoding="utf-8"?>
<ds:datastoreItem xmlns:ds="http://schemas.openxmlformats.org/officeDocument/2006/customXml" ds:itemID="{072BD7A1-C9EB-4829-A9F0-3518D49002A2}"/>
</file>

<file path=customXml/itemProps33.xml><?xml version="1.0" encoding="utf-8"?>
<ds:datastoreItem xmlns:ds="http://schemas.openxmlformats.org/officeDocument/2006/customXml" ds:itemID="{9F93D82C-E81F-4F90-A8E3-1F6E8C8CE2A1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TM03845283</ap:Template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ap:HeadingPairs>
  <ap:TitlesOfParts>
    <vt:vector baseType="lpstr" size="3">
      <vt:lpstr>Campaign sales funnel</vt:lpstr>
      <vt:lpstr>scratch</vt:lpstr>
      <vt:lpstr>TitleRegion1..E7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2023-02-27T06:56:02Z</dcterms:created>
  <dcterms:modified xsi:type="dcterms:W3CDTF">2023-02-27T06:56:06Z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